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mina13\Desktop\Projekty\a_Zakázky\2020\4-2020_Ledová plocha Přelouč\"/>
    </mc:Choice>
  </mc:AlternateContent>
  <xr:revisionPtr revIDLastSave="0" documentId="8_{21171D9D-4F82-4B1D-AD3A-80567C2DF95D}" xr6:coauthVersionLast="45" xr6:coauthVersionMax="45" xr10:uidLastSave="{00000000-0000-0000-0000-000000000000}"/>
  <bookViews>
    <workbookView xWindow="-120" yWindow="-120" windowWidth="20730" windowHeight="1116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I48" i="1"/>
  <c r="I47" i="1"/>
  <c r="G39" i="1"/>
  <c r="F39" i="1"/>
  <c r="G78" i="12"/>
  <c r="AC78" i="12"/>
  <c r="AD78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O8" i="12" s="1"/>
  <c r="Q12" i="12"/>
  <c r="U12" i="12"/>
  <c r="G13" i="12"/>
  <c r="I13" i="12"/>
  <c r="O13" i="12"/>
  <c r="Q13" i="12"/>
  <c r="G14" i="12"/>
  <c r="M14" i="12" s="1"/>
  <c r="M13" i="12" s="1"/>
  <c r="I14" i="12"/>
  <c r="K14" i="12"/>
  <c r="K13" i="12" s="1"/>
  <c r="O14" i="12"/>
  <c r="Q14" i="12"/>
  <c r="U14" i="12"/>
  <c r="U13" i="12" s="1"/>
  <c r="G16" i="12"/>
  <c r="G15" i="12" s="1"/>
  <c r="I16" i="12"/>
  <c r="I15" i="12" s="1"/>
  <c r="K16" i="12"/>
  <c r="O16" i="12"/>
  <c r="O15" i="12" s="1"/>
  <c r="Q16" i="12"/>
  <c r="Q15" i="12" s="1"/>
  <c r="U16" i="12"/>
  <c r="G17" i="12"/>
  <c r="M17" i="12" s="1"/>
  <c r="I17" i="12"/>
  <c r="K17" i="12"/>
  <c r="K15" i="12" s="1"/>
  <c r="O17" i="12"/>
  <c r="Q17" i="12"/>
  <c r="U17" i="12"/>
  <c r="U15" i="12" s="1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I35" i="12"/>
  <c r="I34" i="12" s="1"/>
  <c r="K35" i="12"/>
  <c r="M35" i="12"/>
  <c r="O35" i="12"/>
  <c r="Q35" i="12"/>
  <c r="Q34" i="12" s="1"/>
  <c r="U35" i="12"/>
  <c r="G36" i="12"/>
  <c r="G34" i="12" s="1"/>
  <c r="I36" i="12"/>
  <c r="K36" i="12"/>
  <c r="O36" i="12"/>
  <c r="O34" i="12" s="1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K34" i="12" s="1"/>
  <c r="O38" i="12"/>
  <c r="Q38" i="12"/>
  <c r="U38" i="12"/>
  <c r="U34" i="12" s="1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1" i="12"/>
  <c r="I51" i="12"/>
  <c r="I50" i="12" s="1"/>
  <c r="K51" i="12"/>
  <c r="M51" i="12"/>
  <c r="O51" i="12"/>
  <c r="Q51" i="12"/>
  <c r="Q50" i="12" s="1"/>
  <c r="U51" i="12"/>
  <c r="G52" i="12"/>
  <c r="G50" i="12" s="1"/>
  <c r="I52" i="12"/>
  <c r="K52" i="12"/>
  <c r="K50" i="12" s="1"/>
  <c r="O52" i="12"/>
  <c r="O50" i="12" s="1"/>
  <c r="Q52" i="12"/>
  <c r="U52" i="12"/>
  <c r="U50" i="12" s="1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60" i="12"/>
  <c r="G59" i="12" s="1"/>
  <c r="I60" i="12"/>
  <c r="K60" i="12"/>
  <c r="K59" i="12" s="1"/>
  <c r="O60" i="12"/>
  <c r="O59" i="12" s="1"/>
  <c r="Q60" i="12"/>
  <c r="U60" i="12"/>
  <c r="U59" i="12" s="1"/>
  <c r="G61" i="12"/>
  <c r="I61" i="12"/>
  <c r="I59" i="12" s="1"/>
  <c r="K61" i="12"/>
  <c r="M61" i="12"/>
  <c r="O61" i="12"/>
  <c r="Q61" i="12"/>
  <c r="Q59" i="12" s="1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6" i="12"/>
  <c r="M66" i="12" s="1"/>
  <c r="I66" i="12"/>
  <c r="K66" i="12"/>
  <c r="K65" i="12" s="1"/>
  <c r="O66" i="12"/>
  <c r="O65" i="12" s="1"/>
  <c r="Q66" i="12"/>
  <c r="U66" i="12"/>
  <c r="U65" i="12" s="1"/>
  <c r="G67" i="12"/>
  <c r="I67" i="12"/>
  <c r="I65" i="12" s="1"/>
  <c r="K67" i="12"/>
  <c r="M67" i="12"/>
  <c r="O67" i="12"/>
  <c r="Q67" i="12"/>
  <c r="Q65" i="12" s="1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G75" i="12"/>
  <c r="I75" i="12"/>
  <c r="I74" i="12" s="1"/>
  <c r="K75" i="12"/>
  <c r="M75" i="12"/>
  <c r="O75" i="12"/>
  <c r="Q75" i="12"/>
  <c r="Q74" i="12" s="1"/>
  <c r="U75" i="12"/>
  <c r="G76" i="12"/>
  <c r="M76" i="12" s="1"/>
  <c r="I76" i="12"/>
  <c r="K76" i="12"/>
  <c r="K74" i="12" s="1"/>
  <c r="O76" i="12"/>
  <c r="O74" i="12" s="1"/>
  <c r="Q76" i="12"/>
  <c r="U76" i="12"/>
  <c r="U74" i="12" s="1"/>
  <c r="I20" i="1"/>
  <c r="I19" i="1"/>
  <c r="I18" i="1"/>
  <c r="I17" i="1"/>
  <c r="I16" i="1"/>
  <c r="I55" i="1"/>
  <c r="G27" i="1"/>
  <c r="G23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4" i="1"/>
  <c r="G29" i="1" s="1"/>
  <c r="M74" i="12"/>
  <c r="M65" i="12"/>
  <c r="G65" i="12"/>
  <c r="M60" i="12"/>
  <c r="M59" i="12" s="1"/>
  <c r="M52" i="12"/>
  <c r="M50" i="12" s="1"/>
  <c r="M36" i="12"/>
  <c r="M34" i="12" s="1"/>
  <c r="M16" i="12"/>
  <c r="M15" i="12" s="1"/>
  <c r="M12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<sst xmlns="http://schemas.openxmlformats.org/spreadsheetml/2006/main" count="426" uniqueCount="241">
  <si>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</si>
  <si>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</si>
  <si>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</si>
  <si>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</si>
  <si>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</si>
  <si>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</si>
  <si>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</si>
  <si>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</si>
  <si>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</si>
  <si>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</si>
  <si>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</si>
  <si>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</si>
  <si>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</si>
  <si>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</si>
  <si>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</si>
  <si>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</si>
  <si>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</si>
  <si>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</si>
  <si>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</si>
  <si>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</si>
  <si>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</si>
  <si>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</si>
  <si>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</si>
  <si>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</si>
  <si>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</si>
  <si>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</si>
  <si>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</si>
  <si>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</si>
  <si>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</si>
  <si>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</si>
  <si>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</si>
  <si>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</si>
  <si>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</si>
  <si>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</si>
  <si>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</si>
  <si>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</si>
  <si>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</si>
  <si>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</si>
  <si>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</si>
  <si>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</si>
  <si>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</si>
  <si>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</si>
  <si>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</si>
  <si>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Přelouč</t>
  </si>
  <si>
    <t>Rozpočet:</t>
  </si>
  <si>
    <t>Misto</t>
  </si>
  <si>
    <t>Víceúčelové hřiště (LEDOVÁ PLOCHA) Přelouč</t>
  </si>
  <si>
    <t>Město Přelouč</t>
  </si>
  <si>
    <t>Československé armády 1665</t>
  </si>
  <si>
    <t>53501</t>
  </si>
  <si>
    <t>00274101</t>
  </si>
  <si>
    <t>CZ00274101</t>
  </si>
  <si>
    <t>Ing. Petr Minařík</t>
  </si>
  <si>
    <t>Na Krétě 428</t>
  </si>
  <si>
    <t>08179433</t>
  </si>
  <si>
    <t>CZ9206223554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</si>
  <si>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</si>
  <si>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</si>
  <si>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</si>
  <si>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</si>
  <si>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</si>
  <si>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</si>
  <si>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</si>
  <si>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</si>
  <si>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</si>
  <si>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</si>
  <si>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</si>
  <si>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</si>
  <si>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</si>
  <si>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</si>
  <si>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</si>
  <si>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</si>
  <si>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</si>
  <si>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</si>
  <si>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</si>
  <si>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</si>
  <si>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</si>
  <si>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</si>
  <si>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</si>
  <si>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</si>
  <si>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</si>
  <si>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</si>
  <si>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</si>
  <si>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</si>
  <si>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</si>
  <si>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</si>
  <si>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</si>
  <si>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</si>
  <si>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</si>
  <si>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</si>
  <si>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</si>
  <si>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</si>
  <si>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</si>
  <si>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</si>
  <si>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</si>
  <si>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</si>
  <si>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</si>
  <si>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</si>
  <si>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</si>
  <si>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</si>
  <si>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</si>
  <si>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</si>
  <si>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</si>
  <si>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</si>
  <si>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</si>
  <si>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</si>
  <si>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132200010RAC</t>
  </si>
  <si>
    <t>Hloubení nezapaž. rýh šířky do 60 cm v hornině 1-4, odvoz do 10 km, uložení na skládku</t>
  </si>
  <si>
    <t>m3</t>
  </si>
  <si>
    <t>POL2_0</t>
  </si>
  <si>
    <t>174100050RAD</t>
  </si>
  <si>
    <t>Zásyp jam,rýh a šachet štěrkopískem, dovoz štěrkopísku ze vzdálenosti 15 km</t>
  </si>
  <si>
    <t>215901101RT5</t>
  </si>
  <si>
    <t>Zhutnění podloží z hornin nesoudržných do 92% PS, vibrační deskou</t>
  </si>
  <si>
    <t>m2</t>
  </si>
  <si>
    <t>POL1_0</t>
  </si>
  <si>
    <t>174101101R00</t>
  </si>
  <si>
    <t>Zásyp jam, rýh, šachet se zhutněním</t>
  </si>
  <si>
    <t>451572111R00</t>
  </si>
  <si>
    <t>Lože pod potrubí z kameniva těženého 0 - 4 mm</t>
  </si>
  <si>
    <t>893412010RA0</t>
  </si>
  <si>
    <t>Šachta vodovodní plast.hranatá samonosná v.1500 mm, šířka 900 mm, délka 1200 mm</t>
  </si>
  <si>
    <t>kus</t>
  </si>
  <si>
    <t>28653103R</t>
  </si>
  <si>
    <t>Koleno tlakové PE LD (rPE) d 32 mm 90°</t>
  </si>
  <si>
    <t>POL3_0</t>
  </si>
  <si>
    <t>899721112R00</t>
  </si>
  <si>
    <t>Fólie výstražná z PVC bílá, šířka 30 cm</t>
  </si>
  <si>
    <t>m</t>
  </si>
  <si>
    <t>879172199R00</t>
  </si>
  <si>
    <t>Příplatek za montáž vodovodních přípojek DN 32-80</t>
  </si>
  <si>
    <t>871211121R00</t>
  </si>
  <si>
    <t>Montáž trubek polyetylenových ve výkopu d 63 mm</t>
  </si>
  <si>
    <t>871161121R00</t>
  </si>
  <si>
    <t>Montáž trubek polyetylenových ve výkopu d 32 mm</t>
  </si>
  <si>
    <t>722171216R00</t>
  </si>
  <si>
    <t>Potrubí z PE LD, D 63 x 8,6 mm</t>
  </si>
  <si>
    <t>722171213R00</t>
  </si>
  <si>
    <t>Potrubí z PE LD, D 32 x 4,4 mm</t>
  </si>
  <si>
    <t>28653106R</t>
  </si>
  <si>
    <t>Koleno tlakové PE LD (rPE) d 63 mm 90°</t>
  </si>
  <si>
    <t>722236316R00</t>
  </si>
  <si>
    <t>Ventil uzavírací,šikmý vnitřní z. DN 50</t>
  </si>
  <si>
    <t>722236313R00</t>
  </si>
  <si>
    <t>Ventil uzavírací,šikmý vnitřní z.  DN 25</t>
  </si>
  <si>
    <t>28653126R</t>
  </si>
  <si>
    <t>Tvarovka T tlaková PE LD (rPE) d 63 mm</t>
  </si>
  <si>
    <t>28653253R</t>
  </si>
  <si>
    <t>Přechodka tlaková PE LD (rPE) dxG d 32/ 1"</t>
  </si>
  <si>
    <t>28653317R</t>
  </si>
  <si>
    <t>Redukce tlaková PE LD (rPE) d 63/32 mm</t>
  </si>
  <si>
    <t>28653256R</t>
  </si>
  <si>
    <t>Přechodka tlaková PE LD (rPE) dxG d 63/ 2"</t>
  </si>
  <si>
    <t>28653133R</t>
  </si>
  <si>
    <t>Nátrubek tlakový PE LD (rPE) hrdlový d 32 mm</t>
  </si>
  <si>
    <t>28653136R</t>
  </si>
  <si>
    <t>Nátrubek tlakový PE LD (rPE) hrdlový d 63 mm</t>
  </si>
  <si>
    <t>422737423R</t>
  </si>
  <si>
    <t>Podzemní hydrant - demontáž a opětovná montáž</t>
  </si>
  <si>
    <t>soubor</t>
  </si>
  <si>
    <t>722216353R00</t>
  </si>
  <si>
    <t>Filtr vodovodní DN20 na šroubení</t>
  </si>
  <si>
    <t>722236312R00</t>
  </si>
  <si>
    <t>Ventil uzavírací,šikmý vnitřní z.  DN 20</t>
  </si>
  <si>
    <t>725530151R00</t>
  </si>
  <si>
    <t>Ventil pojistný DN 20, pro připojení ohřívače TUV</t>
  </si>
  <si>
    <t>722264328R00</t>
  </si>
  <si>
    <t>Vodoměr bytový SV  DN 20x130 mm, Qn 2,5</t>
  </si>
  <si>
    <t>722172411R00</t>
  </si>
  <si>
    <t>Potrubí z PPR, D 20 x 2,8 mm, PN 16, vč.zed.výpom.</t>
  </si>
  <si>
    <t>722172412R00</t>
  </si>
  <si>
    <t>Potrubí z PPR, D 25 x 3,5 mm, PN 16, vč.zed.výpom.</t>
  </si>
  <si>
    <t>722280107R00</t>
  </si>
  <si>
    <t>Tlaková zkouška vodovodního potrubí DN 40</t>
  </si>
  <si>
    <t>722290234R00</t>
  </si>
  <si>
    <t>Proplach a dezinfekce vodovod.potrubí DN 80</t>
  </si>
  <si>
    <t>722269112R00</t>
  </si>
  <si>
    <t>Montáž vodoměru závitového jdnovt. suchob. G3/4"</t>
  </si>
  <si>
    <t>998722201R00</t>
  </si>
  <si>
    <t>Přesun hmot pro vnitřní vodovod, výšky do 6 m</t>
  </si>
  <si>
    <t>722221122R00</t>
  </si>
  <si>
    <t>Kohout vod.kul.zahradní, DN15 x DN20</t>
  </si>
  <si>
    <t>722181214RT7</t>
  </si>
  <si>
    <t>Izolace návleková tl. stěny 20 mm, vnitřní průměr 22 mm</t>
  </si>
  <si>
    <t>722181213RT8</t>
  </si>
  <si>
    <t>Izolace návleková tl. stěny 13 mm, vnitřní průměr 25 mm</t>
  </si>
  <si>
    <t>722190401R00</t>
  </si>
  <si>
    <t>Vyvedení a upevnění výpustek DN 15</t>
  </si>
  <si>
    <t>722236212R00</t>
  </si>
  <si>
    <t>Kohout kulový,vnitřní-vnitřní z. DN 15</t>
  </si>
  <si>
    <t>484178150R</t>
  </si>
  <si>
    <t>Elektrokotel výkon 6 kW, 3x230/400 V, max. 3x9,5 A, 2x 3kW spínací stupěň 1 kW</t>
  </si>
  <si>
    <t>48438510R</t>
  </si>
  <si>
    <t>Zásobník TUV objem 150 l, nepřímotopný stacionární, vč. NTC čidla</t>
  </si>
  <si>
    <t>732331512R00</t>
  </si>
  <si>
    <t>Nádoby expanzní tlak.s memb.Expanzomat, 8 l</t>
  </si>
  <si>
    <t>55129063R</t>
  </si>
  <si>
    <t>Trojcestný ventil DN20 vč. servopohonu, příslušenství kotel-ohřívač TUV</t>
  </si>
  <si>
    <t>735118110R00</t>
  </si>
  <si>
    <t>Topná zkouška</t>
  </si>
  <si>
    <t>hod</t>
  </si>
  <si>
    <t>731249131R00</t>
  </si>
  <si>
    <t>Montáž kotle ocel. teplovod., elektrický do 12 kW</t>
  </si>
  <si>
    <t>732339101R00</t>
  </si>
  <si>
    <t>Montáž nádoby expanzní tlakové do 12 l</t>
  </si>
  <si>
    <t>998732201R00</t>
  </si>
  <si>
    <t>Přesun hmot pro strojovny, výšky do 6 m</t>
  </si>
  <si>
    <t>733163104R00</t>
  </si>
  <si>
    <t>Potrubí z měděných trubek vytápění D 22 x 1,0 mm</t>
  </si>
  <si>
    <t>733163102R00</t>
  </si>
  <si>
    <t>Potrubí z měděných trubek vytápění D 15 x 1,0 mm</t>
  </si>
  <si>
    <t>733190107R00</t>
  </si>
  <si>
    <t>Tlaková zkouška potrubí  DN 40</t>
  </si>
  <si>
    <t>733164102R00</t>
  </si>
  <si>
    <t>Montáž potrubí z měděných trubek vytápění D 15 mm</t>
  </si>
  <si>
    <t>733164104R00</t>
  </si>
  <si>
    <t>Montáž potrubí z měděných trubek vytápění D 22 mm</t>
  </si>
  <si>
    <t>734421160R00</t>
  </si>
  <si>
    <t>Tlakoměr deformační 0-10 bar , D 100</t>
  </si>
  <si>
    <t>734244422R00</t>
  </si>
  <si>
    <t>Klapka zpětná pružinová,2xvnitřní závit DN 20</t>
  </si>
  <si>
    <t>734234123R00</t>
  </si>
  <si>
    <t>Kohout kulový,vnitřní-vnitřní z. PN 50, DN 20</t>
  </si>
  <si>
    <t>734295321R00</t>
  </si>
  <si>
    <t>Kohout kul.vypouštěcí,komplet, DN 15</t>
  </si>
  <si>
    <t>734266426R00</t>
  </si>
  <si>
    <t>Šroubení uz.dvoutr.s vyp.rohov. DN15</t>
  </si>
  <si>
    <t>28655377R</t>
  </si>
  <si>
    <t>Přechod PE - mosaz vnější závit 32 x 3/4", koleno 90°</t>
  </si>
  <si>
    <t>734209114R00</t>
  </si>
  <si>
    <t>Montáž armatur závitových,se 2závity, G 3/4</t>
  </si>
  <si>
    <t>998734201R00</t>
  </si>
  <si>
    <t>Přesun hmot pro armatury, výšky do 6 m</t>
  </si>
  <si>
    <t>735157670R00</t>
  </si>
  <si>
    <t>Otopná těl.panel. Ventil Kompakt 22  600/1600</t>
  </si>
  <si>
    <t>998735201R00</t>
  </si>
  <si>
    <t>Přesun hmot pro otopná tělesa,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</si>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</sst>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51</v>
      </c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54</v>
      </c>
      <c r="J11" s="11"/>
    </row>
    <row r="12" spans="1:15" ht="15.75" customHeight="1" x14ac:dyDescent="0.2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 t="s">
        <v>55</v>
      </c>
      <c r="J12" s="11"/>
    </row>
    <row r="13" spans="1:15" ht="15.75" customHeight="1" x14ac:dyDescent="0.2">
      <c r="A13" s="4"/>
      <c r="B13" s="42"/>
      <c r="C13" s="127" t="s">
        <v>49</v>
      </c>
      <c r="D13" s="126" t="s">
        <v>43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SUMIF(F47:F54,A16,I47:I54)+SUMIF(F47:F54,"PSU",I47:I54)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SUMIF(F47:F54,A17,I47:I54)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SUMIF(F47:F54,A18,I47:I54)</f>
        <v>0</v>
      </c>
      <c r="J18" s="93"/>
    </row>
    <row r="19" spans="1:10" ht="23.25" customHeight="1" x14ac:dyDescent="0.2">
      <c r="A19" s="193" t="s">
        <v>77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SUMIF(F47:F54,A19,I47:I54)</f>
        <v>0</v>
      </c>
      <c r="J19" s="93"/>
    </row>
    <row r="20" spans="1:10" ht="23.25" customHeight="1" x14ac:dyDescent="0.2">
      <c r="A20" s="193" t="s">
        <v>78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SUMIF(F47:F54,A20,I47:I54)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56</v>
      </c>
      <c r="C39" s="138" t="s">
        <v>46</v>
      </c>
      <c r="D39" s="139"/>
      <c r="E39" s="139"/>
      <c r="F39" s="147">
        <f>'Rozpočet Pol'!AC78</f>
        <v>0</v>
      </c>
      <c r="G39" s="148">
        <f>'Rozpočet Pol'!AD78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59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60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61</v>
      </c>
      <c r="C47" s="175" t="s">
        <v>62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63</v>
      </c>
      <c r="C48" s="165" t="s">
        <v>64</v>
      </c>
      <c r="D48" s="167"/>
      <c r="E48" s="167"/>
      <c r="F48" s="183" t="s">
        <v>23</v>
      </c>
      <c r="G48" s="184"/>
      <c r="H48" s="184"/>
      <c r="I48" s="185">
        <f>'Rozpočet Pol'!G13</f>
        <v>0</v>
      </c>
      <c r="J48" s="185"/>
    </row>
    <row r="49" spans="1:10" ht="25.5" customHeight="1" x14ac:dyDescent="0.2">
      <c r="A49" s="163"/>
      <c r="B49" s="166" t="s">
        <v>65</v>
      </c>
      <c r="C49" s="165" t="s">
        <v>66</v>
      </c>
      <c r="D49" s="167"/>
      <c r="E49" s="167"/>
      <c r="F49" s="183" t="s">
        <v>23</v>
      </c>
      <c r="G49" s="184"/>
      <c r="H49" s="184"/>
      <c r="I49" s="185">
        <f>'Rozpočet Pol'!G15</f>
        <v>0</v>
      </c>
      <c r="J49" s="185"/>
    </row>
    <row r="50" spans="1:10" ht="25.5" customHeight="1" x14ac:dyDescent="0.2">
      <c r="A50" s="163"/>
      <c r="B50" s="166" t="s">
        <v>67</v>
      </c>
      <c r="C50" s="165" t="s">
        <v>68</v>
      </c>
      <c r="D50" s="167"/>
      <c r="E50" s="167"/>
      <c r="F50" s="183" t="s">
        <v>24</v>
      </c>
      <c r="G50" s="184"/>
      <c r="H50" s="184"/>
      <c r="I50" s="185">
        <f>'Rozpočet Pol'!G34</f>
        <v>0</v>
      </c>
      <c r="J50" s="185"/>
    </row>
    <row r="51" spans="1:10" ht="25.5" customHeight="1" x14ac:dyDescent="0.2">
      <c r="A51" s="163"/>
      <c r="B51" s="166" t="s">
        <v>69</v>
      </c>
      <c r="C51" s="165" t="s">
        <v>70</v>
      </c>
      <c r="D51" s="167"/>
      <c r="E51" s="167"/>
      <c r="F51" s="183" t="s">
        <v>24</v>
      </c>
      <c r="G51" s="184"/>
      <c r="H51" s="184"/>
      <c r="I51" s="185">
        <f>'Rozpočet Pol'!G50</f>
        <v>0</v>
      </c>
      <c r="J51" s="185"/>
    </row>
    <row r="52" spans="1:10" ht="25.5" customHeight="1" x14ac:dyDescent="0.2">
      <c r="A52" s="163"/>
      <c r="B52" s="166" t="s">
        <v>71</v>
      </c>
      <c r="C52" s="165" t="s">
        <v>72</v>
      </c>
      <c r="D52" s="167"/>
      <c r="E52" s="167"/>
      <c r="F52" s="183" t="s">
        <v>24</v>
      </c>
      <c r="G52" s="184"/>
      <c r="H52" s="184"/>
      <c r="I52" s="185">
        <f>'Rozpočet Pol'!G59</f>
        <v>0</v>
      </c>
      <c r="J52" s="185"/>
    </row>
    <row r="53" spans="1:10" ht="25.5" customHeight="1" x14ac:dyDescent="0.2">
      <c r="A53" s="163"/>
      <c r="B53" s="166" t="s">
        <v>73</v>
      </c>
      <c r="C53" s="165" t="s">
        <v>74</v>
      </c>
      <c r="D53" s="167"/>
      <c r="E53" s="167"/>
      <c r="F53" s="183" t="s">
        <v>24</v>
      </c>
      <c r="G53" s="184"/>
      <c r="H53" s="184"/>
      <c r="I53" s="185">
        <f>'Rozpočet Pol'!G65</f>
        <v>0</v>
      </c>
      <c r="J53" s="185"/>
    </row>
    <row r="54" spans="1:10" ht="25.5" customHeight="1" x14ac:dyDescent="0.2">
      <c r="A54" s="163"/>
      <c r="B54" s="177" t="s">
        <v>75</v>
      </c>
      <c r="C54" s="178" t="s">
        <v>76</v>
      </c>
      <c r="D54" s="179"/>
      <c r="E54" s="179"/>
      <c r="F54" s="186" t="s">
        <v>24</v>
      </c>
      <c r="G54" s="187"/>
      <c r="H54" s="187"/>
      <c r="I54" s="188">
        <f>'Rozpočet Pol'!G74</f>
        <v>0</v>
      </c>
      <c r="J54" s="188"/>
    </row>
    <row r="55" spans="1:10" ht="25.5" customHeight="1" x14ac:dyDescent="0.2">
      <c r="A55" s="164"/>
      <c r="B55" s="170" t="s">
        <v>1</v>
      </c>
      <c r="C55" s="170"/>
      <c r="D55" s="171"/>
      <c r="E55" s="171"/>
      <c r="F55" s="189"/>
      <c r="G55" s="190"/>
      <c r="H55" s="190"/>
      <c r="I55" s="191">
        <f>SUM(I47:I54)</f>
        <v>0</v>
      </c>
      <c r="J55" s="191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  <row r="58" spans="1:10" x14ac:dyDescent="0.2">
      <c r="F58" s="192"/>
      <c r="G58" s="130"/>
      <c r="H58" s="192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80</v>
      </c>
    </row>
    <row r="2" spans="1:60" ht="24.95" customHeight="1" x14ac:dyDescent="0.2">
      <c r="A2" s="202" t="s">
        <v>79</v>
      </c>
      <c r="B2" s="196"/>
      <c r="C2" s="197" t="s">
        <v>46</v>
      </c>
      <c r="D2" s="198"/>
      <c r="E2" s="198"/>
      <c r="F2" s="198"/>
      <c r="G2" s="204"/>
      <c r="AE2" t="s">
        <v>81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82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83</v>
      </c>
    </row>
    <row r="5" spans="1:60" hidden="1" x14ac:dyDescent="0.2">
      <c r="A5" s="206" t="s">
        <v>84</v>
      </c>
      <c r="B5" s="207"/>
      <c r="C5" s="208"/>
      <c r="D5" s="209"/>
      <c r="E5" s="209"/>
      <c r="F5" s="209"/>
      <c r="G5" s="210"/>
      <c r="AE5" t="s">
        <v>85</v>
      </c>
    </row>
    <row r="7" spans="1:60" ht="38.25" x14ac:dyDescent="0.2">
      <c r="A7" s="215" t="s">
        <v>86</v>
      </c>
      <c r="B7" s="216" t="s">
        <v>87</v>
      </c>
      <c r="C7" s="216" t="s">
        <v>88</v>
      </c>
      <c r="D7" s="215" t="s">
        <v>89</v>
      </c>
      <c r="E7" s="215" t="s">
        <v>90</v>
      </c>
      <c r="F7" s="211" t="s">
        <v>91</v>
      </c>
      <c r="G7" s="232" t="s">
        <v>28</v>
      </c>
      <c r="H7" s="233" t="s">
        <v>29</v>
      </c>
      <c r="I7" s="233" t="s">
        <v>92</v>
      </c>
      <c r="J7" s="233" t="s">
        <v>30</v>
      </c>
      <c r="K7" s="233" t="s">
        <v>93</v>
      </c>
      <c r="L7" s="233" t="s">
        <v>94</v>
      </c>
      <c r="M7" s="233" t="s">
        <v>95</v>
      </c>
      <c r="N7" s="233" t="s">
        <v>96</v>
      </c>
      <c r="O7" s="233" t="s">
        <v>97</v>
      </c>
      <c r="P7" s="233" t="s">
        <v>98</v>
      </c>
      <c r="Q7" s="233" t="s">
        <v>99</v>
      </c>
      <c r="R7" s="233" t="s">
        <v>100</v>
      </c>
      <c r="S7" s="233" t="s">
        <v>101</v>
      </c>
      <c r="T7" s="233" t="s">
        <v>102</v>
      </c>
      <c r="U7" s="218" t="s">
        <v>103</v>
      </c>
    </row>
    <row r="8" spans="1:60" x14ac:dyDescent="0.2">
      <c r="A8" s="234" t="s">
        <v>104</v>
      </c>
      <c r="B8" s="235" t="s">
        <v>61</v>
      </c>
      <c r="C8" s="236" t="s">
        <v>62</v>
      </c>
      <c r="D8" s="237"/>
      <c r="E8" s="238"/>
      <c r="F8" s="239"/>
      <c r="G8" s="239">
        <f>SUMIF(AE9:AE12,"&lt;&gt;NOR",G9:G12)</f>
        <v>0</v>
      </c>
      <c r="H8" s="239"/>
      <c r="I8" s="239">
        <f>SUM(I9:I12)</f>
        <v>0</v>
      </c>
      <c r="J8" s="239"/>
      <c r="K8" s="239">
        <f>SUM(K9:K12)</f>
        <v>0</v>
      </c>
      <c r="L8" s="239"/>
      <c r="M8" s="239">
        <f>SUM(M9:M12)</f>
        <v>0</v>
      </c>
      <c r="N8" s="217"/>
      <c r="O8" s="217">
        <f>SUM(O9:O12)</f>
        <v>33.4</v>
      </c>
      <c r="P8" s="217"/>
      <c r="Q8" s="217">
        <f>SUM(Q9:Q12)</f>
        <v>0</v>
      </c>
      <c r="R8" s="217"/>
      <c r="S8" s="217"/>
      <c r="T8" s="234"/>
      <c r="U8" s="217">
        <f>SUM(U9:U12)</f>
        <v>89.030000000000015</v>
      </c>
      <c r="AE8" t="s">
        <v>105</v>
      </c>
    </row>
    <row r="9" spans="1:60" ht="22.5" outlineLevel="1" x14ac:dyDescent="0.2">
      <c r="A9" s="213">
        <v>1</v>
      </c>
      <c r="B9" s="219" t="s">
        <v>106</v>
      </c>
      <c r="C9" s="262" t="s">
        <v>107</v>
      </c>
      <c r="D9" s="221" t="s">
        <v>108</v>
      </c>
      <c r="E9" s="227">
        <v>75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0.80230000000000001</v>
      </c>
      <c r="U9" s="222">
        <f>ROUND(E9*T9,2)</f>
        <v>60.17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3">
        <v>2</v>
      </c>
      <c r="B10" s="219" t="s">
        <v>110</v>
      </c>
      <c r="C10" s="262" t="s">
        <v>111</v>
      </c>
      <c r="D10" s="221" t="s">
        <v>108</v>
      </c>
      <c r="E10" s="227">
        <v>20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22">
        <v>1.67</v>
      </c>
      <c r="O10" s="222">
        <f>ROUND(E10*N10,5)</f>
        <v>33.4</v>
      </c>
      <c r="P10" s="222">
        <v>0</v>
      </c>
      <c r="Q10" s="222">
        <f>ROUND(E10*P10,5)</f>
        <v>0</v>
      </c>
      <c r="R10" s="222"/>
      <c r="S10" s="222"/>
      <c r="T10" s="223">
        <v>0.21299999999999999</v>
      </c>
      <c r="U10" s="222">
        <f>ROUND(E10*T10,2)</f>
        <v>4.26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109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>
        <v>3</v>
      </c>
      <c r="B11" s="219" t="s">
        <v>112</v>
      </c>
      <c r="C11" s="262" t="s">
        <v>113</v>
      </c>
      <c r="D11" s="221" t="s">
        <v>114</v>
      </c>
      <c r="E11" s="227">
        <v>63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0.15</v>
      </c>
      <c r="U11" s="222">
        <f>ROUND(E11*T11,2)</f>
        <v>9.4499999999999993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115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19" t="s">
        <v>116</v>
      </c>
      <c r="C12" s="262" t="s">
        <v>117</v>
      </c>
      <c r="D12" s="221" t="s">
        <v>108</v>
      </c>
      <c r="E12" s="227">
        <v>75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0.20200000000000001</v>
      </c>
      <c r="U12" s="222">
        <f>ROUND(E12*T12,2)</f>
        <v>15.15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115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14" t="s">
        <v>104</v>
      </c>
      <c r="B13" s="220" t="s">
        <v>63</v>
      </c>
      <c r="C13" s="263" t="s">
        <v>64</v>
      </c>
      <c r="D13" s="224"/>
      <c r="E13" s="228"/>
      <c r="F13" s="231"/>
      <c r="G13" s="231">
        <f>SUMIF(AE14:AE14,"&lt;&gt;NOR",G14:G14)</f>
        <v>0</v>
      </c>
      <c r="H13" s="231"/>
      <c r="I13" s="231">
        <f>SUM(I14:I14)</f>
        <v>0</v>
      </c>
      <c r="J13" s="231"/>
      <c r="K13" s="231">
        <f>SUM(K14:K14)</f>
        <v>0</v>
      </c>
      <c r="L13" s="231"/>
      <c r="M13" s="231">
        <f>SUM(M14:M14)</f>
        <v>0</v>
      </c>
      <c r="N13" s="225"/>
      <c r="O13" s="225">
        <f>SUM(O14:O14)</f>
        <v>28.361550000000001</v>
      </c>
      <c r="P13" s="225"/>
      <c r="Q13" s="225">
        <f>SUM(Q14:Q14)</f>
        <v>0</v>
      </c>
      <c r="R13" s="225"/>
      <c r="S13" s="225"/>
      <c r="T13" s="226"/>
      <c r="U13" s="225">
        <f>SUM(U14:U14)</f>
        <v>25.43</v>
      </c>
      <c r="AE13" t="s">
        <v>105</v>
      </c>
    </row>
    <row r="14" spans="1:60" outlineLevel="1" x14ac:dyDescent="0.2">
      <c r="A14" s="213">
        <v>5</v>
      </c>
      <c r="B14" s="219" t="s">
        <v>118</v>
      </c>
      <c r="C14" s="262" t="s">
        <v>119</v>
      </c>
      <c r="D14" s="221" t="s">
        <v>108</v>
      </c>
      <c r="E14" s="227">
        <v>15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22">
        <v>1.8907700000000001</v>
      </c>
      <c r="O14" s="222">
        <f>ROUND(E14*N14,5)</f>
        <v>28.361550000000001</v>
      </c>
      <c r="P14" s="222">
        <v>0</v>
      </c>
      <c r="Q14" s="222">
        <f>ROUND(E14*P14,5)</f>
        <v>0</v>
      </c>
      <c r="R14" s="222"/>
      <c r="S14" s="222"/>
      <c r="T14" s="223">
        <v>1.6950000000000001</v>
      </c>
      <c r="U14" s="222">
        <f>ROUND(E14*T14,2)</f>
        <v>25.43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115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14" t="s">
        <v>104</v>
      </c>
      <c r="B15" s="220" t="s">
        <v>65</v>
      </c>
      <c r="C15" s="263" t="s">
        <v>66</v>
      </c>
      <c r="D15" s="224"/>
      <c r="E15" s="228"/>
      <c r="F15" s="231"/>
      <c r="G15" s="231">
        <f>SUMIF(AE16:AE33,"&lt;&gt;NOR",G16:G33)</f>
        <v>0</v>
      </c>
      <c r="H15" s="231"/>
      <c r="I15" s="231">
        <f>SUM(I16:I33)</f>
        <v>0</v>
      </c>
      <c r="J15" s="231"/>
      <c r="K15" s="231">
        <f>SUM(K16:K33)</f>
        <v>0</v>
      </c>
      <c r="L15" s="231"/>
      <c r="M15" s="231">
        <f>SUM(M16:M33)</f>
        <v>0</v>
      </c>
      <c r="N15" s="225"/>
      <c r="O15" s="225">
        <f>SUM(O16:O33)</f>
        <v>1.21373</v>
      </c>
      <c r="P15" s="225"/>
      <c r="Q15" s="225">
        <f>SUM(Q16:Q33)</f>
        <v>0</v>
      </c>
      <c r="R15" s="225"/>
      <c r="S15" s="225"/>
      <c r="T15" s="226"/>
      <c r="U15" s="225">
        <f>SUM(U16:U33)</f>
        <v>125.69000000000001</v>
      </c>
      <c r="AE15" t="s">
        <v>105</v>
      </c>
    </row>
    <row r="16" spans="1:60" ht="22.5" outlineLevel="1" x14ac:dyDescent="0.2">
      <c r="A16" s="213">
        <v>6</v>
      </c>
      <c r="B16" s="219" t="s">
        <v>120</v>
      </c>
      <c r="C16" s="262" t="s">
        <v>121</v>
      </c>
      <c r="D16" s="221" t="s">
        <v>122</v>
      </c>
      <c r="E16" s="227">
        <v>2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22">
        <v>0.53105000000000002</v>
      </c>
      <c r="O16" s="222">
        <f>ROUND(E16*N16,5)</f>
        <v>1.0621</v>
      </c>
      <c r="P16" s="222">
        <v>0</v>
      </c>
      <c r="Q16" s="222">
        <f>ROUND(E16*P16,5)</f>
        <v>0</v>
      </c>
      <c r="R16" s="222"/>
      <c r="S16" s="222"/>
      <c r="T16" s="223">
        <v>1.20468</v>
      </c>
      <c r="U16" s="222">
        <f>ROUND(E16*T16,2)</f>
        <v>2.41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109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7</v>
      </c>
      <c r="B17" s="219" t="s">
        <v>123</v>
      </c>
      <c r="C17" s="262" t="s">
        <v>124</v>
      </c>
      <c r="D17" s="221" t="s">
        <v>122</v>
      </c>
      <c r="E17" s="227">
        <v>1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22">
        <v>6.0000000000000002E-5</v>
      </c>
      <c r="O17" s="222">
        <f>ROUND(E17*N17,5)</f>
        <v>6.0000000000000002E-5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125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8</v>
      </c>
      <c r="B18" s="219" t="s">
        <v>126</v>
      </c>
      <c r="C18" s="262" t="s">
        <v>127</v>
      </c>
      <c r="D18" s="221" t="s">
        <v>128</v>
      </c>
      <c r="E18" s="227">
        <v>105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2.5999999999999999E-2</v>
      </c>
      <c r="U18" s="222">
        <f>ROUND(E18*T18,2)</f>
        <v>2.73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115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9</v>
      </c>
      <c r="B19" s="219" t="s">
        <v>129</v>
      </c>
      <c r="C19" s="262" t="s">
        <v>130</v>
      </c>
      <c r="D19" s="221" t="s">
        <v>128</v>
      </c>
      <c r="E19" s="227">
        <v>30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22">
        <v>8.0000000000000007E-5</v>
      </c>
      <c r="O19" s="222">
        <f>ROUND(E19*N19,5)</f>
        <v>2.3999999999999998E-3</v>
      </c>
      <c r="P19" s="222">
        <v>0</v>
      </c>
      <c r="Q19" s="222">
        <f>ROUND(E19*P19,5)</f>
        <v>0</v>
      </c>
      <c r="R19" s="222"/>
      <c r="S19" s="222"/>
      <c r="T19" s="223">
        <v>0.92</v>
      </c>
      <c r="U19" s="222">
        <f>ROUND(E19*T19,2)</f>
        <v>27.6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115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10</v>
      </c>
      <c r="B20" s="219" t="s">
        <v>131</v>
      </c>
      <c r="C20" s="262" t="s">
        <v>132</v>
      </c>
      <c r="D20" s="221" t="s">
        <v>128</v>
      </c>
      <c r="E20" s="227">
        <v>55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5.3999999999999999E-2</v>
      </c>
      <c r="U20" s="222">
        <f>ROUND(E20*T20,2)</f>
        <v>2.97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115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11</v>
      </c>
      <c r="B21" s="219" t="s">
        <v>133</v>
      </c>
      <c r="C21" s="262" t="s">
        <v>134</v>
      </c>
      <c r="D21" s="221" t="s">
        <v>128</v>
      </c>
      <c r="E21" s="227">
        <v>50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3.4000000000000002E-2</v>
      </c>
      <c r="U21" s="222">
        <f>ROUND(E21*T21,2)</f>
        <v>1.7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115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12</v>
      </c>
      <c r="B22" s="219" t="s">
        <v>135</v>
      </c>
      <c r="C22" s="262" t="s">
        <v>136</v>
      </c>
      <c r="D22" s="221" t="s">
        <v>128</v>
      </c>
      <c r="E22" s="227">
        <v>55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22">
        <v>1.5100000000000001E-3</v>
      </c>
      <c r="O22" s="222">
        <f>ROUND(E22*N22,5)</f>
        <v>8.3049999999999999E-2</v>
      </c>
      <c r="P22" s="222">
        <v>0</v>
      </c>
      <c r="Q22" s="222">
        <f>ROUND(E22*P22,5)</f>
        <v>0</v>
      </c>
      <c r="R22" s="222"/>
      <c r="S22" s="222"/>
      <c r="T22" s="223">
        <v>0.89900000000000002</v>
      </c>
      <c r="U22" s="222">
        <f>ROUND(E22*T22,2)</f>
        <v>49.45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115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13</v>
      </c>
      <c r="B23" s="219" t="s">
        <v>137</v>
      </c>
      <c r="C23" s="262" t="s">
        <v>138</v>
      </c>
      <c r="D23" s="221" t="s">
        <v>128</v>
      </c>
      <c r="E23" s="227">
        <v>50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22">
        <v>5.9000000000000003E-4</v>
      </c>
      <c r="O23" s="222">
        <f>ROUND(E23*N23,5)</f>
        <v>2.9499999999999998E-2</v>
      </c>
      <c r="P23" s="222">
        <v>0</v>
      </c>
      <c r="Q23" s="222">
        <f>ROUND(E23*P23,5)</f>
        <v>0</v>
      </c>
      <c r="R23" s="222"/>
      <c r="S23" s="222"/>
      <c r="T23" s="223">
        <v>0.755</v>
      </c>
      <c r="U23" s="222">
        <f>ROUND(E23*T23,2)</f>
        <v>37.75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115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14</v>
      </c>
      <c r="B24" s="219" t="s">
        <v>139</v>
      </c>
      <c r="C24" s="262" t="s">
        <v>140</v>
      </c>
      <c r="D24" s="221" t="s">
        <v>122</v>
      </c>
      <c r="E24" s="227">
        <v>1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22">
        <v>3.6999999999999999E-4</v>
      </c>
      <c r="O24" s="222">
        <f>ROUND(E24*N24,5)</f>
        <v>3.6999999999999999E-4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125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15</v>
      </c>
      <c r="B25" s="219" t="s">
        <v>141</v>
      </c>
      <c r="C25" s="262" t="s">
        <v>142</v>
      </c>
      <c r="D25" s="221" t="s">
        <v>122</v>
      </c>
      <c r="E25" s="227">
        <v>2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22">
        <v>2.47E-3</v>
      </c>
      <c r="O25" s="222">
        <f>ROUND(E25*N25,5)</f>
        <v>4.9399999999999999E-3</v>
      </c>
      <c r="P25" s="222">
        <v>0</v>
      </c>
      <c r="Q25" s="222">
        <f>ROUND(E25*P25,5)</f>
        <v>0</v>
      </c>
      <c r="R25" s="222"/>
      <c r="S25" s="222"/>
      <c r="T25" s="223">
        <v>0.42399999999999999</v>
      </c>
      <c r="U25" s="222">
        <f>ROUND(E25*T25,2)</f>
        <v>0.85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115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16</v>
      </c>
      <c r="B26" s="219" t="s">
        <v>143</v>
      </c>
      <c r="C26" s="262" t="s">
        <v>144</v>
      </c>
      <c r="D26" s="221" t="s">
        <v>122</v>
      </c>
      <c r="E26" s="227">
        <v>1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22">
        <v>7.3999999999999999E-4</v>
      </c>
      <c r="O26" s="222">
        <f>ROUND(E26*N26,5)</f>
        <v>7.3999999999999999E-4</v>
      </c>
      <c r="P26" s="222">
        <v>0</v>
      </c>
      <c r="Q26" s="222">
        <f>ROUND(E26*P26,5)</f>
        <v>0</v>
      </c>
      <c r="R26" s="222"/>
      <c r="S26" s="222"/>
      <c r="T26" s="223">
        <v>0.22700000000000001</v>
      </c>
      <c r="U26" s="222">
        <f>ROUND(E26*T26,2)</f>
        <v>0.23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115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17</v>
      </c>
      <c r="B27" s="219" t="s">
        <v>145</v>
      </c>
      <c r="C27" s="262" t="s">
        <v>146</v>
      </c>
      <c r="D27" s="221" t="s">
        <v>122</v>
      </c>
      <c r="E27" s="227">
        <v>2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22">
        <v>4.8000000000000001E-4</v>
      </c>
      <c r="O27" s="222">
        <f>ROUND(E27*N27,5)</f>
        <v>9.6000000000000002E-4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125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18</v>
      </c>
      <c r="B28" s="219" t="s">
        <v>147</v>
      </c>
      <c r="C28" s="262" t="s">
        <v>148</v>
      </c>
      <c r="D28" s="221" t="s">
        <v>122</v>
      </c>
      <c r="E28" s="227">
        <v>1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22">
        <v>4.0000000000000003E-5</v>
      </c>
      <c r="O28" s="222">
        <f>ROUND(E28*N28,5)</f>
        <v>4.0000000000000003E-5</v>
      </c>
      <c r="P28" s="222">
        <v>0</v>
      </c>
      <c r="Q28" s="222">
        <f>ROUND(E28*P28,5)</f>
        <v>0</v>
      </c>
      <c r="R28" s="222"/>
      <c r="S28" s="222"/>
      <c r="T28" s="223">
        <v>0</v>
      </c>
      <c r="U28" s="222">
        <f>ROUND(E28*T28,2)</f>
        <v>0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125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19</v>
      </c>
      <c r="B29" s="219" t="s">
        <v>149</v>
      </c>
      <c r="C29" s="262" t="s">
        <v>150</v>
      </c>
      <c r="D29" s="221" t="s">
        <v>122</v>
      </c>
      <c r="E29" s="227">
        <v>1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22">
        <v>9.0000000000000006E-5</v>
      </c>
      <c r="O29" s="222">
        <f>ROUND(E29*N29,5)</f>
        <v>9.0000000000000006E-5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125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20</v>
      </c>
      <c r="B30" s="219" t="s">
        <v>151</v>
      </c>
      <c r="C30" s="262" t="s">
        <v>152</v>
      </c>
      <c r="D30" s="221" t="s">
        <v>122</v>
      </c>
      <c r="E30" s="227">
        <v>1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22">
        <v>2.4000000000000001E-4</v>
      </c>
      <c r="O30" s="222">
        <f>ROUND(E30*N30,5)</f>
        <v>2.4000000000000001E-4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125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21</v>
      </c>
      <c r="B31" s="219" t="s">
        <v>153</v>
      </c>
      <c r="C31" s="262" t="s">
        <v>154</v>
      </c>
      <c r="D31" s="221" t="s">
        <v>122</v>
      </c>
      <c r="E31" s="227">
        <v>1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22">
        <v>4.0000000000000003E-5</v>
      </c>
      <c r="O31" s="222">
        <f>ROUND(E31*N31,5)</f>
        <v>4.0000000000000003E-5</v>
      </c>
      <c r="P31" s="222">
        <v>0</v>
      </c>
      <c r="Q31" s="222">
        <f>ROUND(E31*P31,5)</f>
        <v>0</v>
      </c>
      <c r="R31" s="222"/>
      <c r="S31" s="222"/>
      <c r="T31" s="223">
        <v>0</v>
      </c>
      <c r="U31" s="222">
        <f>ROUND(E31*T31,2)</f>
        <v>0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125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22</v>
      </c>
      <c r="B32" s="219" t="s">
        <v>155</v>
      </c>
      <c r="C32" s="262" t="s">
        <v>156</v>
      </c>
      <c r="D32" s="221" t="s">
        <v>122</v>
      </c>
      <c r="E32" s="227">
        <v>4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22">
        <v>2.0000000000000001E-4</v>
      </c>
      <c r="O32" s="222">
        <f>ROUND(E32*N32,5)</f>
        <v>8.0000000000000004E-4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125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23</v>
      </c>
      <c r="B33" s="219" t="s">
        <v>157</v>
      </c>
      <c r="C33" s="262" t="s">
        <v>158</v>
      </c>
      <c r="D33" s="221" t="s">
        <v>159</v>
      </c>
      <c r="E33" s="227">
        <v>1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22">
        <v>2.8400000000000002E-2</v>
      </c>
      <c r="O33" s="222">
        <f>ROUND(E33*N33,5)</f>
        <v>2.8400000000000002E-2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125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214" t="s">
        <v>104</v>
      </c>
      <c r="B34" s="220" t="s">
        <v>67</v>
      </c>
      <c r="C34" s="263" t="s">
        <v>68</v>
      </c>
      <c r="D34" s="224"/>
      <c r="E34" s="228"/>
      <c r="F34" s="231"/>
      <c r="G34" s="231">
        <f>SUMIF(AE35:AE49,"&lt;&gt;NOR",G35:G49)</f>
        <v>0</v>
      </c>
      <c r="H34" s="231"/>
      <c r="I34" s="231">
        <f>SUM(I35:I49)</f>
        <v>0</v>
      </c>
      <c r="J34" s="231"/>
      <c r="K34" s="231">
        <f>SUM(K35:K49)</f>
        <v>0</v>
      </c>
      <c r="L34" s="231"/>
      <c r="M34" s="231">
        <f>SUM(M35:M49)</f>
        <v>0</v>
      </c>
      <c r="N34" s="225"/>
      <c r="O34" s="225">
        <f>SUM(O35:O49)</f>
        <v>2.4440000000000003E-2</v>
      </c>
      <c r="P34" s="225"/>
      <c r="Q34" s="225">
        <f>SUM(Q35:Q49)</f>
        <v>0</v>
      </c>
      <c r="R34" s="225"/>
      <c r="S34" s="225"/>
      <c r="T34" s="226"/>
      <c r="U34" s="225">
        <f>SUM(U35:U49)</f>
        <v>29.46</v>
      </c>
      <c r="AE34" t="s">
        <v>105</v>
      </c>
    </row>
    <row r="35" spans="1:60" outlineLevel="1" x14ac:dyDescent="0.2">
      <c r="A35" s="213">
        <v>24</v>
      </c>
      <c r="B35" s="219" t="s">
        <v>160</v>
      </c>
      <c r="C35" s="262" t="s">
        <v>161</v>
      </c>
      <c r="D35" s="221" t="s">
        <v>159</v>
      </c>
      <c r="E35" s="227">
        <v>1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22">
        <v>3.7299999999999998E-3</v>
      </c>
      <c r="O35" s="222">
        <f>ROUND(E35*N35,5)</f>
        <v>3.7299999999999998E-3</v>
      </c>
      <c r="P35" s="222">
        <v>0</v>
      </c>
      <c r="Q35" s="222">
        <f>ROUND(E35*P35,5)</f>
        <v>0</v>
      </c>
      <c r="R35" s="222"/>
      <c r="S35" s="222"/>
      <c r="T35" s="223">
        <v>0.24</v>
      </c>
      <c r="U35" s="222">
        <f>ROUND(E35*T35,2)</f>
        <v>0.24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115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25</v>
      </c>
      <c r="B36" s="219" t="s">
        <v>162</v>
      </c>
      <c r="C36" s="262" t="s">
        <v>163</v>
      </c>
      <c r="D36" s="221" t="s">
        <v>122</v>
      </c>
      <c r="E36" s="227">
        <v>4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22">
        <v>5.6999999999999998E-4</v>
      </c>
      <c r="O36" s="222">
        <f>ROUND(E36*N36,5)</f>
        <v>2.2799999999999999E-3</v>
      </c>
      <c r="P36" s="222">
        <v>0</v>
      </c>
      <c r="Q36" s="222">
        <f>ROUND(E36*P36,5)</f>
        <v>0</v>
      </c>
      <c r="R36" s="222"/>
      <c r="S36" s="222"/>
      <c r="T36" s="223">
        <v>0.20699999999999999</v>
      </c>
      <c r="U36" s="222">
        <f>ROUND(E36*T36,2)</f>
        <v>0.83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115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26</v>
      </c>
      <c r="B37" s="219" t="s">
        <v>164</v>
      </c>
      <c r="C37" s="262" t="s">
        <v>165</v>
      </c>
      <c r="D37" s="221" t="s">
        <v>122</v>
      </c>
      <c r="E37" s="227">
        <v>1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22">
        <v>7.2999999999999996E-4</v>
      </c>
      <c r="O37" s="222">
        <f>ROUND(E37*N37,5)</f>
        <v>7.2999999999999996E-4</v>
      </c>
      <c r="P37" s="222">
        <v>0</v>
      </c>
      <c r="Q37" s="222">
        <f>ROUND(E37*P37,5)</f>
        <v>0</v>
      </c>
      <c r="R37" s="222"/>
      <c r="S37" s="222"/>
      <c r="T37" s="223">
        <v>0.32100000000000001</v>
      </c>
      <c r="U37" s="222">
        <f>ROUND(E37*T37,2)</f>
        <v>0.32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115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27</v>
      </c>
      <c r="B38" s="219" t="s">
        <v>166</v>
      </c>
      <c r="C38" s="262" t="s">
        <v>167</v>
      </c>
      <c r="D38" s="221" t="s">
        <v>122</v>
      </c>
      <c r="E38" s="227">
        <v>1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22">
        <v>2.4399999999999999E-3</v>
      </c>
      <c r="O38" s="222">
        <f>ROUND(E38*N38,5)</f>
        <v>2.4399999999999999E-3</v>
      </c>
      <c r="P38" s="222">
        <v>0</v>
      </c>
      <c r="Q38" s="222">
        <f>ROUND(E38*P38,5)</f>
        <v>0</v>
      </c>
      <c r="R38" s="222"/>
      <c r="S38" s="222"/>
      <c r="T38" s="223">
        <v>0.39300000000000002</v>
      </c>
      <c r="U38" s="222">
        <f>ROUND(E38*T38,2)</f>
        <v>0.39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115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28</v>
      </c>
      <c r="B39" s="219" t="s">
        <v>168</v>
      </c>
      <c r="C39" s="262" t="s">
        <v>169</v>
      </c>
      <c r="D39" s="221" t="s">
        <v>128</v>
      </c>
      <c r="E39" s="227">
        <v>10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22">
        <v>4.6000000000000001E-4</v>
      </c>
      <c r="O39" s="222">
        <f>ROUND(E39*N39,5)</f>
        <v>4.5999999999999999E-3</v>
      </c>
      <c r="P39" s="222">
        <v>0</v>
      </c>
      <c r="Q39" s="222">
        <f>ROUND(E39*P39,5)</f>
        <v>0</v>
      </c>
      <c r="R39" s="222"/>
      <c r="S39" s="222"/>
      <c r="T39" s="223">
        <v>0.52200000000000002</v>
      </c>
      <c r="U39" s="222">
        <f>ROUND(E39*T39,2)</f>
        <v>5.22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115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29</v>
      </c>
      <c r="B40" s="219" t="s">
        <v>170</v>
      </c>
      <c r="C40" s="262" t="s">
        <v>171</v>
      </c>
      <c r="D40" s="221" t="s">
        <v>128</v>
      </c>
      <c r="E40" s="227">
        <v>10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22">
        <v>5.8E-4</v>
      </c>
      <c r="O40" s="222">
        <f>ROUND(E40*N40,5)</f>
        <v>5.7999999999999996E-3</v>
      </c>
      <c r="P40" s="222">
        <v>0</v>
      </c>
      <c r="Q40" s="222">
        <f>ROUND(E40*P40,5)</f>
        <v>0</v>
      </c>
      <c r="R40" s="222"/>
      <c r="S40" s="222"/>
      <c r="T40" s="223">
        <v>0.6159</v>
      </c>
      <c r="U40" s="222">
        <f>ROUND(E40*T40,2)</f>
        <v>6.16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115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30</v>
      </c>
      <c r="B41" s="219" t="s">
        <v>172</v>
      </c>
      <c r="C41" s="262" t="s">
        <v>173</v>
      </c>
      <c r="D41" s="221" t="s">
        <v>128</v>
      </c>
      <c r="E41" s="227">
        <v>125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3.1E-2</v>
      </c>
      <c r="U41" s="222">
        <f>ROUND(E41*T41,2)</f>
        <v>3.88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115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31</v>
      </c>
      <c r="B42" s="219" t="s">
        <v>174</v>
      </c>
      <c r="C42" s="262" t="s">
        <v>175</v>
      </c>
      <c r="D42" s="221" t="s">
        <v>128</v>
      </c>
      <c r="E42" s="227">
        <v>125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22">
        <v>1.0000000000000001E-5</v>
      </c>
      <c r="O42" s="222">
        <f>ROUND(E42*N42,5)</f>
        <v>1.25E-3</v>
      </c>
      <c r="P42" s="222">
        <v>0</v>
      </c>
      <c r="Q42" s="222">
        <f>ROUND(E42*P42,5)</f>
        <v>0</v>
      </c>
      <c r="R42" s="222"/>
      <c r="S42" s="222"/>
      <c r="T42" s="223">
        <v>6.2E-2</v>
      </c>
      <c r="U42" s="222">
        <f>ROUND(E42*T42,2)</f>
        <v>7.75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115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32</v>
      </c>
      <c r="B43" s="219" t="s">
        <v>176</v>
      </c>
      <c r="C43" s="262" t="s">
        <v>177</v>
      </c>
      <c r="D43" s="221" t="s">
        <v>122</v>
      </c>
      <c r="E43" s="227">
        <v>1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22">
        <v>1.9400000000000001E-3</v>
      </c>
      <c r="O43" s="222">
        <f>ROUND(E43*N43,5)</f>
        <v>1.9400000000000001E-3</v>
      </c>
      <c r="P43" s="222">
        <v>0</v>
      </c>
      <c r="Q43" s="222">
        <f>ROUND(E43*P43,5)</f>
        <v>0</v>
      </c>
      <c r="R43" s="222"/>
      <c r="S43" s="222"/>
      <c r="T43" s="223">
        <v>0.39300000000000002</v>
      </c>
      <c r="U43" s="222">
        <f>ROUND(E43*T43,2)</f>
        <v>0.39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115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33</v>
      </c>
      <c r="B44" s="219" t="s">
        <v>178</v>
      </c>
      <c r="C44" s="262" t="s">
        <v>179</v>
      </c>
      <c r="D44" s="221" t="s">
        <v>0</v>
      </c>
      <c r="E44" s="227">
        <v>195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115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34</v>
      </c>
      <c r="B45" s="219" t="s">
        <v>180</v>
      </c>
      <c r="C45" s="262" t="s">
        <v>181</v>
      </c>
      <c r="D45" s="221" t="s">
        <v>122</v>
      </c>
      <c r="E45" s="227">
        <v>3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22">
        <v>1.9000000000000001E-4</v>
      </c>
      <c r="O45" s="222">
        <f>ROUND(E45*N45,5)</f>
        <v>5.6999999999999998E-4</v>
      </c>
      <c r="P45" s="222">
        <v>0</v>
      </c>
      <c r="Q45" s="222">
        <f>ROUND(E45*P45,5)</f>
        <v>0</v>
      </c>
      <c r="R45" s="222"/>
      <c r="S45" s="222"/>
      <c r="T45" s="223">
        <v>8.3000000000000004E-2</v>
      </c>
      <c r="U45" s="222">
        <f>ROUND(E45*T45,2)</f>
        <v>0.25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115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35</v>
      </c>
      <c r="B46" s="219" t="s">
        <v>182</v>
      </c>
      <c r="C46" s="262" t="s">
        <v>183</v>
      </c>
      <c r="D46" s="221" t="s">
        <v>128</v>
      </c>
      <c r="E46" s="227">
        <v>10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22">
        <v>5.0000000000000002E-5</v>
      </c>
      <c r="O46" s="222">
        <f>ROUND(E46*N46,5)</f>
        <v>5.0000000000000001E-4</v>
      </c>
      <c r="P46" s="222">
        <v>0</v>
      </c>
      <c r="Q46" s="222">
        <f>ROUND(E46*P46,5)</f>
        <v>0</v>
      </c>
      <c r="R46" s="222"/>
      <c r="S46" s="222"/>
      <c r="T46" s="223">
        <v>0.129</v>
      </c>
      <c r="U46" s="222">
        <f>ROUND(E46*T46,2)</f>
        <v>1.29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115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13">
        <v>36</v>
      </c>
      <c r="B47" s="219" t="s">
        <v>184</v>
      </c>
      <c r="C47" s="262" t="s">
        <v>185</v>
      </c>
      <c r="D47" s="221" t="s">
        <v>128</v>
      </c>
      <c r="E47" s="227">
        <v>10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22">
        <v>6.0000000000000002E-5</v>
      </c>
      <c r="O47" s="222">
        <f>ROUND(E47*N47,5)</f>
        <v>5.9999999999999995E-4</v>
      </c>
      <c r="P47" s="222">
        <v>0</v>
      </c>
      <c r="Q47" s="222">
        <f>ROUND(E47*P47,5)</f>
        <v>0</v>
      </c>
      <c r="R47" s="222"/>
      <c r="S47" s="222"/>
      <c r="T47" s="223">
        <v>0.129</v>
      </c>
      <c r="U47" s="222">
        <f>ROUND(E47*T47,2)</f>
        <v>1.29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115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37</v>
      </c>
      <c r="B48" s="219" t="s">
        <v>186</v>
      </c>
      <c r="C48" s="262" t="s">
        <v>187</v>
      </c>
      <c r="D48" s="221" t="s">
        <v>122</v>
      </c>
      <c r="E48" s="227">
        <v>3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21</v>
      </c>
      <c r="M48" s="230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0.42499999999999999</v>
      </c>
      <c r="U48" s="222">
        <f>ROUND(E48*T48,2)</f>
        <v>1.28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115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38</v>
      </c>
      <c r="B49" s="219" t="s">
        <v>188</v>
      </c>
      <c r="C49" s="262" t="s">
        <v>189</v>
      </c>
      <c r="D49" s="221" t="s">
        <v>122</v>
      </c>
      <c r="E49" s="227">
        <v>1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0.16500000000000001</v>
      </c>
      <c r="U49" s="222">
        <f>ROUND(E49*T49,2)</f>
        <v>0.17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115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">
      <c r="A50" s="214" t="s">
        <v>104</v>
      </c>
      <c r="B50" s="220" t="s">
        <v>69</v>
      </c>
      <c r="C50" s="263" t="s">
        <v>70</v>
      </c>
      <c r="D50" s="224"/>
      <c r="E50" s="228"/>
      <c r="F50" s="231"/>
      <c r="G50" s="231">
        <f>SUMIF(AE51:AE58,"&lt;&gt;NOR",G51:G58)</f>
        <v>0</v>
      </c>
      <c r="H50" s="231"/>
      <c r="I50" s="231">
        <f>SUM(I51:I58)</f>
        <v>0</v>
      </c>
      <c r="J50" s="231"/>
      <c r="K50" s="231">
        <f>SUM(K51:K58)</f>
        <v>0</v>
      </c>
      <c r="L50" s="231"/>
      <c r="M50" s="231">
        <f>SUM(M51:M58)</f>
        <v>0</v>
      </c>
      <c r="N50" s="225"/>
      <c r="O50" s="225">
        <f>SUM(O51:O58)</f>
        <v>9.4050000000000009E-2</v>
      </c>
      <c r="P50" s="225"/>
      <c r="Q50" s="225">
        <f>SUM(Q51:Q58)</f>
        <v>0</v>
      </c>
      <c r="R50" s="225"/>
      <c r="S50" s="225"/>
      <c r="T50" s="226"/>
      <c r="U50" s="225">
        <f>SUM(U51:U58)</f>
        <v>8.85</v>
      </c>
      <c r="AE50" t="s">
        <v>105</v>
      </c>
    </row>
    <row r="51" spans="1:60" ht="22.5" outlineLevel="1" x14ac:dyDescent="0.2">
      <c r="A51" s="213">
        <v>39</v>
      </c>
      <c r="B51" s="219" t="s">
        <v>190</v>
      </c>
      <c r="C51" s="262" t="s">
        <v>191</v>
      </c>
      <c r="D51" s="221" t="s">
        <v>122</v>
      </c>
      <c r="E51" s="227">
        <v>1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21</v>
      </c>
      <c r="M51" s="230">
        <f>G51*(1+L51/100)</f>
        <v>0</v>
      </c>
      <c r="N51" s="222">
        <v>3.2399999999999998E-2</v>
      </c>
      <c r="O51" s="222">
        <f>ROUND(E51*N51,5)</f>
        <v>3.2399999999999998E-2</v>
      </c>
      <c r="P51" s="222">
        <v>0</v>
      </c>
      <c r="Q51" s="222">
        <f>ROUND(E51*P51,5)</f>
        <v>0</v>
      </c>
      <c r="R51" s="222"/>
      <c r="S51" s="222"/>
      <c r="T51" s="223">
        <v>0</v>
      </c>
      <c r="U51" s="222">
        <f>ROUND(E51*T51,2)</f>
        <v>0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125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13">
        <v>40</v>
      </c>
      <c r="B52" s="219" t="s">
        <v>192</v>
      </c>
      <c r="C52" s="262" t="s">
        <v>193</v>
      </c>
      <c r="D52" s="221" t="s">
        <v>159</v>
      </c>
      <c r="E52" s="227">
        <v>1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22">
        <v>5.1999999999999998E-2</v>
      </c>
      <c r="O52" s="222">
        <f>ROUND(E52*N52,5)</f>
        <v>5.1999999999999998E-2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125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41</v>
      </c>
      <c r="B53" s="219" t="s">
        <v>194</v>
      </c>
      <c r="C53" s="262" t="s">
        <v>195</v>
      </c>
      <c r="D53" s="221" t="s">
        <v>159</v>
      </c>
      <c r="E53" s="227">
        <v>1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22">
        <v>3.7299999999999998E-3</v>
      </c>
      <c r="O53" s="222">
        <f>ROUND(E53*N53,5)</f>
        <v>3.7299999999999998E-3</v>
      </c>
      <c r="P53" s="222">
        <v>0</v>
      </c>
      <c r="Q53" s="222">
        <f>ROUND(E53*P53,5)</f>
        <v>0</v>
      </c>
      <c r="R53" s="222"/>
      <c r="S53" s="222"/>
      <c r="T53" s="223">
        <v>0.23899999999999999</v>
      </c>
      <c r="U53" s="222">
        <f>ROUND(E53*T53,2)</f>
        <v>0.24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115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3">
        <v>42</v>
      </c>
      <c r="B54" s="219" t="s">
        <v>196</v>
      </c>
      <c r="C54" s="262" t="s">
        <v>197</v>
      </c>
      <c r="D54" s="221" t="s">
        <v>159</v>
      </c>
      <c r="E54" s="227">
        <v>1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21</v>
      </c>
      <c r="M54" s="230">
        <f>G54*(1+L54/100)</f>
        <v>0</v>
      </c>
      <c r="N54" s="222">
        <v>5.0000000000000001E-3</v>
      </c>
      <c r="O54" s="222">
        <f>ROUND(E54*N54,5)</f>
        <v>5.0000000000000001E-3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125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43</v>
      </c>
      <c r="B55" s="219" t="s">
        <v>198</v>
      </c>
      <c r="C55" s="262" t="s">
        <v>199</v>
      </c>
      <c r="D55" s="221" t="s">
        <v>200</v>
      </c>
      <c r="E55" s="227">
        <v>24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0.13400000000000001</v>
      </c>
      <c r="U55" s="222">
        <f>ROUND(E55*T55,2)</f>
        <v>3.22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115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44</v>
      </c>
      <c r="B56" s="219" t="s">
        <v>201</v>
      </c>
      <c r="C56" s="262" t="s">
        <v>202</v>
      </c>
      <c r="D56" s="221" t="s">
        <v>159</v>
      </c>
      <c r="E56" s="227">
        <v>1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22">
        <v>3.8999999999999999E-4</v>
      </c>
      <c r="O56" s="222">
        <f>ROUND(E56*N56,5)</f>
        <v>3.8999999999999999E-4</v>
      </c>
      <c r="P56" s="222">
        <v>0</v>
      </c>
      <c r="Q56" s="222">
        <f>ROUND(E56*P56,5)</f>
        <v>0</v>
      </c>
      <c r="R56" s="222"/>
      <c r="S56" s="222"/>
      <c r="T56" s="223">
        <v>5.1539999999999999</v>
      </c>
      <c r="U56" s="222">
        <f>ROUND(E56*T56,2)</f>
        <v>5.15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115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45</v>
      </c>
      <c r="B57" s="219" t="s">
        <v>203</v>
      </c>
      <c r="C57" s="262" t="s">
        <v>204</v>
      </c>
      <c r="D57" s="221" t="s">
        <v>159</v>
      </c>
      <c r="E57" s="227">
        <v>1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21</v>
      </c>
      <c r="M57" s="230">
        <f>G57*(1+L57/100)</f>
        <v>0</v>
      </c>
      <c r="N57" s="222">
        <v>5.2999999999999998E-4</v>
      </c>
      <c r="O57" s="222">
        <f>ROUND(E57*N57,5)</f>
        <v>5.2999999999999998E-4</v>
      </c>
      <c r="P57" s="222">
        <v>0</v>
      </c>
      <c r="Q57" s="222">
        <f>ROUND(E57*P57,5)</f>
        <v>0</v>
      </c>
      <c r="R57" s="222"/>
      <c r="S57" s="222"/>
      <c r="T57" s="223">
        <v>0.23899999999999999</v>
      </c>
      <c r="U57" s="222">
        <f>ROUND(E57*T57,2)</f>
        <v>0.24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115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46</v>
      </c>
      <c r="B58" s="219" t="s">
        <v>205</v>
      </c>
      <c r="C58" s="262" t="s">
        <v>206</v>
      </c>
      <c r="D58" s="221" t="s">
        <v>0</v>
      </c>
      <c r="E58" s="227">
        <v>448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21</v>
      </c>
      <c r="M58" s="230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115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">
      <c r="A59" s="214" t="s">
        <v>104</v>
      </c>
      <c r="B59" s="220" t="s">
        <v>71</v>
      </c>
      <c r="C59" s="263" t="s">
        <v>72</v>
      </c>
      <c r="D59" s="224"/>
      <c r="E59" s="228"/>
      <c r="F59" s="231"/>
      <c r="G59" s="231">
        <f>SUMIF(AE60:AE64,"&lt;&gt;NOR",G60:G64)</f>
        <v>0</v>
      </c>
      <c r="H59" s="231"/>
      <c r="I59" s="231">
        <f>SUM(I60:I64)</f>
        <v>0</v>
      </c>
      <c r="J59" s="231"/>
      <c r="K59" s="231">
        <f>SUM(K60:K64)</f>
        <v>0</v>
      </c>
      <c r="L59" s="231"/>
      <c r="M59" s="231">
        <f>SUM(M60:M64)</f>
        <v>0</v>
      </c>
      <c r="N59" s="225"/>
      <c r="O59" s="225">
        <f>SUM(O60:O64)</f>
        <v>7.4349999999999999E-2</v>
      </c>
      <c r="P59" s="225"/>
      <c r="Q59" s="225">
        <f>SUM(Q60:Q64)</f>
        <v>0</v>
      </c>
      <c r="R59" s="225"/>
      <c r="S59" s="225"/>
      <c r="T59" s="226"/>
      <c r="U59" s="225">
        <f>SUM(U60:U64)</f>
        <v>8.16</v>
      </c>
      <c r="AE59" t="s">
        <v>105</v>
      </c>
    </row>
    <row r="60" spans="1:60" outlineLevel="1" x14ac:dyDescent="0.2">
      <c r="A60" s="213">
        <v>47</v>
      </c>
      <c r="B60" s="219" t="s">
        <v>207</v>
      </c>
      <c r="C60" s="262" t="s">
        <v>208</v>
      </c>
      <c r="D60" s="221" t="s">
        <v>128</v>
      </c>
      <c r="E60" s="227">
        <v>3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21</v>
      </c>
      <c r="M60" s="230">
        <f>G60*(1+L60/100)</f>
        <v>0</v>
      </c>
      <c r="N60" s="222">
        <v>1.01E-3</v>
      </c>
      <c r="O60" s="222">
        <f>ROUND(E60*N60,5)</f>
        <v>3.0300000000000001E-3</v>
      </c>
      <c r="P60" s="222">
        <v>0</v>
      </c>
      <c r="Q60" s="222">
        <f>ROUND(E60*P60,5)</f>
        <v>0</v>
      </c>
      <c r="R60" s="222"/>
      <c r="S60" s="222"/>
      <c r="T60" s="223">
        <v>0.31738</v>
      </c>
      <c r="U60" s="222">
        <f>ROUND(E60*T60,2)</f>
        <v>0.95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115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48</v>
      </c>
      <c r="B61" s="219" t="s">
        <v>209</v>
      </c>
      <c r="C61" s="262" t="s">
        <v>210</v>
      </c>
      <c r="D61" s="221" t="s">
        <v>128</v>
      </c>
      <c r="E61" s="227">
        <v>8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22">
        <v>7.6000000000000004E-4</v>
      </c>
      <c r="O61" s="222">
        <f>ROUND(E61*N61,5)</f>
        <v>6.0800000000000003E-3</v>
      </c>
      <c r="P61" s="222">
        <v>0</v>
      </c>
      <c r="Q61" s="222">
        <f>ROUND(E61*P61,5)</f>
        <v>0</v>
      </c>
      <c r="R61" s="222"/>
      <c r="S61" s="222"/>
      <c r="T61" s="223">
        <v>0.29737999999999998</v>
      </c>
      <c r="U61" s="222">
        <f>ROUND(E61*T61,2)</f>
        <v>2.38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115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49</v>
      </c>
      <c r="B62" s="219" t="s">
        <v>211</v>
      </c>
      <c r="C62" s="262" t="s">
        <v>212</v>
      </c>
      <c r="D62" s="221" t="s">
        <v>128</v>
      </c>
      <c r="E62" s="227">
        <v>12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2.1000000000000001E-2</v>
      </c>
      <c r="U62" s="222">
        <f>ROUND(E62*T62,2)</f>
        <v>0.25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115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50</v>
      </c>
      <c r="B63" s="219" t="s">
        <v>213</v>
      </c>
      <c r="C63" s="262" t="s">
        <v>214</v>
      </c>
      <c r="D63" s="221" t="s">
        <v>128</v>
      </c>
      <c r="E63" s="227">
        <v>8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22">
        <v>5.9199999999999999E-3</v>
      </c>
      <c r="O63" s="222">
        <f>ROUND(E63*N63,5)</f>
        <v>4.7359999999999999E-2</v>
      </c>
      <c r="P63" s="222">
        <v>0</v>
      </c>
      <c r="Q63" s="222">
        <f>ROUND(E63*P63,5)</f>
        <v>0</v>
      </c>
      <c r="R63" s="222"/>
      <c r="S63" s="222"/>
      <c r="T63" s="223">
        <v>0.41160000000000002</v>
      </c>
      <c r="U63" s="222">
        <f>ROUND(E63*T63,2)</f>
        <v>3.29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115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51</v>
      </c>
      <c r="B64" s="219" t="s">
        <v>215</v>
      </c>
      <c r="C64" s="262" t="s">
        <v>216</v>
      </c>
      <c r="D64" s="221" t="s">
        <v>128</v>
      </c>
      <c r="E64" s="227">
        <v>3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21</v>
      </c>
      <c r="M64" s="230">
        <f>G64*(1+L64/100)</f>
        <v>0</v>
      </c>
      <c r="N64" s="222">
        <v>5.96E-3</v>
      </c>
      <c r="O64" s="222">
        <f>ROUND(E64*N64,5)</f>
        <v>1.788E-2</v>
      </c>
      <c r="P64" s="222">
        <v>0</v>
      </c>
      <c r="Q64" s="222">
        <f>ROUND(E64*P64,5)</f>
        <v>0</v>
      </c>
      <c r="R64" s="222"/>
      <c r="S64" s="222"/>
      <c r="T64" s="223">
        <v>0.43159999999999998</v>
      </c>
      <c r="U64" s="222">
        <f>ROUND(E64*T64,2)</f>
        <v>1.29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115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2">
      <c r="A65" s="214" t="s">
        <v>104</v>
      </c>
      <c r="B65" s="220" t="s">
        <v>73</v>
      </c>
      <c r="C65" s="263" t="s">
        <v>74</v>
      </c>
      <c r="D65" s="224"/>
      <c r="E65" s="228"/>
      <c r="F65" s="231"/>
      <c r="G65" s="231">
        <f>SUMIF(AE66:AE73,"&lt;&gt;NOR",G66:G73)</f>
        <v>0</v>
      </c>
      <c r="H65" s="231"/>
      <c r="I65" s="231">
        <f>SUM(I66:I73)</f>
        <v>0</v>
      </c>
      <c r="J65" s="231"/>
      <c r="K65" s="231">
        <f>SUM(K66:K73)</f>
        <v>0</v>
      </c>
      <c r="L65" s="231"/>
      <c r="M65" s="231">
        <f>SUM(M66:M73)</f>
        <v>0</v>
      </c>
      <c r="N65" s="225"/>
      <c r="O65" s="225">
        <f>SUM(O66:O73)</f>
        <v>4.4799999999999996E-3</v>
      </c>
      <c r="P65" s="225"/>
      <c r="Q65" s="225">
        <f>SUM(Q66:Q73)</f>
        <v>0</v>
      </c>
      <c r="R65" s="225"/>
      <c r="S65" s="225"/>
      <c r="T65" s="226"/>
      <c r="U65" s="225">
        <f>SUM(U66:U73)</f>
        <v>5.92</v>
      </c>
      <c r="AE65" t="s">
        <v>105</v>
      </c>
    </row>
    <row r="66" spans="1:60" outlineLevel="1" x14ac:dyDescent="0.2">
      <c r="A66" s="213">
        <v>52</v>
      </c>
      <c r="B66" s="219" t="s">
        <v>217</v>
      </c>
      <c r="C66" s="262" t="s">
        <v>218</v>
      </c>
      <c r="D66" s="221" t="s">
        <v>122</v>
      </c>
      <c r="E66" s="227">
        <v>1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21</v>
      </c>
      <c r="M66" s="230">
        <f>G66*(1+L66/100)</f>
        <v>0</v>
      </c>
      <c r="N66" s="222">
        <v>2.5699999999999998E-3</v>
      </c>
      <c r="O66" s="222">
        <f>ROUND(E66*N66,5)</f>
        <v>2.5699999999999998E-3</v>
      </c>
      <c r="P66" s="222">
        <v>0</v>
      </c>
      <c r="Q66" s="222">
        <f>ROUND(E66*P66,5)</f>
        <v>0</v>
      </c>
      <c r="R66" s="222"/>
      <c r="S66" s="222"/>
      <c r="T66" s="223">
        <v>0.433</v>
      </c>
      <c r="U66" s="222">
        <f>ROUND(E66*T66,2)</f>
        <v>0.43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115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53</v>
      </c>
      <c r="B67" s="219" t="s">
        <v>219</v>
      </c>
      <c r="C67" s="262" t="s">
        <v>220</v>
      </c>
      <c r="D67" s="221" t="s">
        <v>122</v>
      </c>
      <c r="E67" s="227">
        <v>1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21</v>
      </c>
      <c r="M67" s="230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0.20699999999999999</v>
      </c>
      <c r="U67" s="222">
        <f>ROUND(E67*T67,2)</f>
        <v>0.21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115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54</v>
      </c>
      <c r="B68" s="219" t="s">
        <v>221</v>
      </c>
      <c r="C68" s="262" t="s">
        <v>222</v>
      </c>
      <c r="D68" s="221" t="s">
        <v>122</v>
      </c>
      <c r="E68" s="227">
        <v>4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21</v>
      </c>
      <c r="M68" s="230">
        <f>G68*(1+L68/100)</f>
        <v>0</v>
      </c>
      <c r="N68" s="222">
        <v>2.7E-4</v>
      </c>
      <c r="O68" s="222">
        <f>ROUND(E68*N68,5)</f>
        <v>1.08E-3</v>
      </c>
      <c r="P68" s="222">
        <v>0</v>
      </c>
      <c r="Q68" s="222">
        <f>ROUND(E68*P68,5)</f>
        <v>0</v>
      </c>
      <c r="R68" s="222"/>
      <c r="S68" s="222"/>
      <c r="T68" s="223">
        <v>0.20699999999999999</v>
      </c>
      <c r="U68" s="222">
        <f>ROUND(E68*T68,2)</f>
        <v>0.83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115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55</v>
      </c>
      <c r="B69" s="219" t="s">
        <v>223</v>
      </c>
      <c r="C69" s="262" t="s">
        <v>224</v>
      </c>
      <c r="D69" s="221" t="s">
        <v>122</v>
      </c>
      <c r="E69" s="227">
        <v>2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21</v>
      </c>
      <c r="M69" s="230">
        <f>G69*(1+L69/100)</f>
        <v>0</v>
      </c>
      <c r="N69" s="222">
        <v>1.9000000000000001E-4</v>
      </c>
      <c r="O69" s="222">
        <f>ROUND(E69*N69,5)</f>
        <v>3.8000000000000002E-4</v>
      </c>
      <c r="P69" s="222">
        <v>0</v>
      </c>
      <c r="Q69" s="222">
        <f>ROUND(E69*P69,5)</f>
        <v>0</v>
      </c>
      <c r="R69" s="222"/>
      <c r="S69" s="222"/>
      <c r="T69" s="223">
        <v>8.3000000000000004E-2</v>
      </c>
      <c r="U69" s="222">
        <f>ROUND(E69*T69,2)</f>
        <v>0.17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115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56</v>
      </c>
      <c r="B70" s="219" t="s">
        <v>225</v>
      </c>
      <c r="C70" s="262" t="s">
        <v>226</v>
      </c>
      <c r="D70" s="221" t="s">
        <v>122</v>
      </c>
      <c r="E70" s="227">
        <v>1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21</v>
      </c>
      <c r="M70" s="230">
        <f>G70*(1+L70/100)</f>
        <v>0</v>
      </c>
      <c r="N70" s="222">
        <v>4.4999999999999999E-4</v>
      </c>
      <c r="O70" s="222">
        <f>ROUND(E70*N70,5)</f>
        <v>4.4999999999999999E-4</v>
      </c>
      <c r="P70" s="222">
        <v>0</v>
      </c>
      <c r="Q70" s="222">
        <f>ROUND(E70*P70,5)</f>
        <v>0</v>
      </c>
      <c r="R70" s="222"/>
      <c r="S70" s="222"/>
      <c r="T70" s="223">
        <v>0.16400000000000001</v>
      </c>
      <c r="U70" s="222">
        <f>ROUND(E70*T70,2)</f>
        <v>0.16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115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13">
        <v>57</v>
      </c>
      <c r="B71" s="219" t="s">
        <v>227</v>
      </c>
      <c r="C71" s="262" t="s">
        <v>228</v>
      </c>
      <c r="D71" s="221" t="s">
        <v>122</v>
      </c>
      <c r="E71" s="227">
        <v>1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21</v>
      </c>
      <c r="M71" s="230">
        <f>G71*(1+L71/100)</f>
        <v>0</v>
      </c>
      <c r="N71" s="222">
        <v>0</v>
      </c>
      <c r="O71" s="222">
        <f>ROUND(E71*N71,5)</f>
        <v>0</v>
      </c>
      <c r="P71" s="222">
        <v>0</v>
      </c>
      <c r="Q71" s="222">
        <f>ROUND(E71*P71,5)</f>
        <v>0</v>
      </c>
      <c r="R71" s="222"/>
      <c r="S71" s="222"/>
      <c r="T71" s="223">
        <v>0</v>
      </c>
      <c r="U71" s="222">
        <f>ROUND(E71*T71,2)</f>
        <v>0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125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58</v>
      </c>
      <c r="B72" s="219" t="s">
        <v>229</v>
      </c>
      <c r="C72" s="262" t="s">
        <v>230</v>
      </c>
      <c r="D72" s="221" t="s">
        <v>122</v>
      </c>
      <c r="E72" s="227">
        <v>20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21</v>
      </c>
      <c r="M72" s="230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0.20599999999999999</v>
      </c>
      <c r="U72" s="222">
        <f>ROUND(E72*T72,2)</f>
        <v>4.12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115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>
        <v>59</v>
      </c>
      <c r="B73" s="219" t="s">
        <v>231</v>
      </c>
      <c r="C73" s="262" t="s">
        <v>232</v>
      </c>
      <c r="D73" s="221" t="s">
        <v>0</v>
      </c>
      <c r="E73" s="227">
        <v>659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21</v>
      </c>
      <c r="M73" s="230">
        <f>G73*(1+L73/100)</f>
        <v>0</v>
      </c>
      <c r="N73" s="222">
        <v>0</v>
      </c>
      <c r="O73" s="222">
        <f>ROUND(E73*N73,5)</f>
        <v>0</v>
      </c>
      <c r="P73" s="222">
        <v>0</v>
      </c>
      <c r="Q73" s="222">
        <f>ROUND(E73*P73,5)</f>
        <v>0</v>
      </c>
      <c r="R73" s="222"/>
      <c r="S73" s="222"/>
      <c r="T73" s="223">
        <v>0</v>
      </c>
      <c r="U73" s="222">
        <f>ROUND(E73*T73,2)</f>
        <v>0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115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x14ac:dyDescent="0.2">
      <c r="A74" s="214" t="s">
        <v>104</v>
      </c>
      <c r="B74" s="220" t="s">
        <v>75</v>
      </c>
      <c r="C74" s="263" t="s">
        <v>76</v>
      </c>
      <c r="D74" s="224"/>
      <c r="E74" s="228"/>
      <c r="F74" s="231"/>
      <c r="G74" s="231">
        <f>SUMIF(AE75:AE76,"&lt;&gt;NOR",G75:G76)</f>
        <v>0</v>
      </c>
      <c r="H74" s="231"/>
      <c r="I74" s="231">
        <f>SUM(I75:I76)</f>
        <v>0</v>
      </c>
      <c r="J74" s="231"/>
      <c r="K74" s="231">
        <f>SUM(K75:K76)</f>
        <v>0</v>
      </c>
      <c r="L74" s="231"/>
      <c r="M74" s="231">
        <f>SUM(M75:M76)</f>
        <v>0</v>
      </c>
      <c r="N74" s="225"/>
      <c r="O74" s="225">
        <f>SUM(O75:O76)</f>
        <v>5.808E-2</v>
      </c>
      <c r="P74" s="225"/>
      <c r="Q74" s="225">
        <f>SUM(Q75:Q76)</f>
        <v>0</v>
      </c>
      <c r="R74" s="225"/>
      <c r="S74" s="225"/>
      <c r="T74" s="226"/>
      <c r="U74" s="225">
        <f>SUM(U75:U76)</f>
        <v>1.1299999999999999</v>
      </c>
      <c r="AE74" t="s">
        <v>105</v>
      </c>
    </row>
    <row r="75" spans="1:60" outlineLevel="1" x14ac:dyDescent="0.2">
      <c r="A75" s="213">
        <v>60</v>
      </c>
      <c r="B75" s="219" t="s">
        <v>233</v>
      </c>
      <c r="C75" s="262" t="s">
        <v>234</v>
      </c>
      <c r="D75" s="221" t="s">
        <v>122</v>
      </c>
      <c r="E75" s="227">
        <v>1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21</v>
      </c>
      <c r="M75" s="230">
        <f>G75*(1+L75/100)</f>
        <v>0</v>
      </c>
      <c r="N75" s="222">
        <v>5.808E-2</v>
      </c>
      <c r="O75" s="222">
        <f>ROUND(E75*N75,5)</f>
        <v>5.808E-2</v>
      </c>
      <c r="P75" s="222">
        <v>0</v>
      </c>
      <c r="Q75" s="222">
        <f>ROUND(E75*P75,5)</f>
        <v>0</v>
      </c>
      <c r="R75" s="222"/>
      <c r="S75" s="222"/>
      <c r="T75" s="223">
        <v>1.127</v>
      </c>
      <c r="U75" s="222">
        <f>ROUND(E75*T75,2)</f>
        <v>1.1299999999999999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115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40">
        <v>61</v>
      </c>
      <c r="B76" s="241" t="s">
        <v>235</v>
      </c>
      <c r="C76" s="264" t="s">
        <v>236</v>
      </c>
      <c r="D76" s="242" t="s">
        <v>0</v>
      </c>
      <c r="E76" s="243">
        <v>81.599999999999994</v>
      </c>
      <c r="F76" s="244"/>
      <c r="G76" s="245">
        <f>ROUND(E76*F76,2)</f>
        <v>0</v>
      </c>
      <c r="H76" s="244"/>
      <c r="I76" s="245">
        <f>ROUND(E76*H76,2)</f>
        <v>0</v>
      </c>
      <c r="J76" s="244"/>
      <c r="K76" s="245">
        <f>ROUND(E76*J76,2)</f>
        <v>0</v>
      </c>
      <c r="L76" s="245">
        <v>21</v>
      </c>
      <c r="M76" s="245">
        <f>G76*(1+L76/100)</f>
        <v>0</v>
      </c>
      <c r="N76" s="246">
        <v>0</v>
      </c>
      <c r="O76" s="246">
        <f>ROUND(E76*N76,5)</f>
        <v>0</v>
      </c>
      <c r="P76" s="246">
        <v>0</v>
      </c>
      <c r="Q76" s="246">
        <f>ROUND(E76*P76,5)</f>
        <v>0</v>
      </c>
      <c r="R76" s="246"/>
      <c r="S76" s="246"/>
      <c r="T76" s="247">
        <v>0</v>
      </c>
      <c r="U76" s="246">
        <f>ROUND(E76*T76,2)</f>
        <v>0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115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x14ac:dyDescent="0.2">
      <c r="A77" s="6"/>
      <c r="B77" s="7" t="s">
        <v>237</v>
      </c>
      <c r="C77" s="265" t="s">
        <v>237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v>15</v>
      </c>
      <c r="AD77">
        <v>21</v>
      </c>
    </row>
    <row r="78" spans="1:60" x14ac:dyDescent="0.2">
      <c r="A78" s="248"/>
      <c r="B78" s="249">
        <v>26</v>
      </c>
      <c r="C78" s="266" t="s">
        <v>237</v>
      </c>
      <c r="D78" s="250"/>
      <c r="E78" s="250"/>
      <c r="F78" s="250"/>
      <c r="G78" s="261">
        <f>G8+G13+G15+G34+G50+G59+G65+G74</f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f>SUMIF(L7:L76,AC77,G7:G76)</f>
        <v>0</v>
      </c>
      <c r="AD78">
        <f>SUMIF(L7:L76,AD77,G7:G76)</f>
        <v>0</v>
      </c>
      <c r="AE78" t="s">
        <v>238</v>
      </c>
    </row>
    <row r="79" spans="1:60" x14ac:dyDescent="0.2">
      <c r="A79" s="6"/>
      <c r="B79" s="7" t="s">
        <v>237</v>
      </c>
      <c r="C79" s="265" t="s">
        <v>237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6"/>
      <c r="B80" s="7" t="s">
        <v>237</v>
      </c>
      <c r="C80" s="265" t="s">
        <v>237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51">
        <v>33</v>
      </c>
      <c r="B81" s="251"/>
      <c r="C81" s="267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52"/>
      <c r="B82" s="253"/>
      <c r="C82" s="268"/>
      <c r="D82" s="253"/>
      <c r="E82" s="253"/>
      <c r="F82" s="253"/>
      <c r="G82" s="254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E82" t="s">
        <v>239</v>
      </c>
    </row>
    <row r="83" spans="1:31" x14ac:dyDescent="0.2">
      <c r="A83" s="255"/>
      <c r="B83" s="256"/>
      <c r="C83" s="269"/>
      <c r="D83" s="256"/>
      <c r="E83" s="256"/>
      <c r="F83" s="256"/>
      <c r="G83" s="257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55"/>
      <c r="B84" s="256"/>
      <c r="C84" s="269"/>
      <c r="D84" s="256"/>
      <c r="E84" s="256"/>
      <c r="F84" s="256"/>
      <c r="G84" s="257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55"/>
      <c r="B85" s="256"/>
      <c r="C85" s="269"/>
      <c r="D85" s="256"/>
      <c r="E85" s="256"/>
      <c r="F85" s="256"/>
      <c r="G85" s="257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58"/>
      <c r="B86" s="259"/>
      <c r="C86" s="270"/>
      <c r="D86" s="259"/>
      <c r="E86" s="259"/>
      <c r="F86" s="259"/>
      <c r="G86" s="260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6"/>
      <c r="B87" s="7" t="s">
        <v>237</v>
      </c>
      <c r="C87" s="265" t="s">
        <v>237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C88" s="271"/>
      <c r="AE88" t="s">
        <v>240</v>
      </c>
    </row>
  </sheetData>
  <mergeCells count="6">
    <mergeCell ref="A1:G1"/>
    <mergeCell ref="C2:G2"/>
    <mergeCell ref="C3:G3"/>
    <mergeCell ref="C4:G4"/>
    <mergeCell ref="A81:C81"/>
    <mergeCell ref="A82:G8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cp:lastPrinted>2014-02-28T09:52:57Z</cp:lastPrinted>
  <dcterms:created xsi:type="dcterms:W3CDTF">2009-04-08T07:15:50Z</dcterms:created>
  <dcterms:modified xsi:type="dcterms:W3CDTF">2020-06-29T07:19:13Z</dcterms:modified>
</cp:coreProperties>
</file>